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2f023a9e0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mulador" sheetId="1" r:id="R579b02afba2c4f5e"/>
    <x:sheet xmlns:r="http://schemas.openxmlformats.org/officeDocument/2006/relationships" name="LEIA PRIMEIRO" sheetId="2" r:id="R4e195fb4cbfc4c72"/>
    <x:sheet xmlns:r="http://schemas.openxmlformats.org/officeDocument/2006/relationships" name="Fontes e alertas" sheetId="3" r:id="R2d1d7b1bee424d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#,##0.00"/>
    <x:numFmt numFmtId="202" formatCode="&quot;R$&quot; #,##0.00"/>
  </x:numFmts>
  <x:fonts count="7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266C76"/>
      <x:name val="Carlito"/>
    </x:font>
    <x:font>
      <x:b/>
      <x:sz val="11"/>
      <x:color rgb="FF6D5528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E9F4F1"/>
      </x:patternFill>
    </x:fill>
    <x:fill>
      <x:patternFill patternType="solid">
        <x:fgColor rgb="FF193648"/>
      </x:patternFill>
    </x:fill>
    <x:fill>
      <x:patternFill patternType="solid">
        <x:fgColor rgb="FFEFF4F4"/>
      </x:patternFill>
    </x:fill>
    <x:fill>
      <x:patternFill patternType="solid">
        <x:fgColor rgb="FF266C76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2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200" fontId="0" fillId="2" borderId="1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201" fontId="0" fillId="2" borderId="0" xfId="0" applyNumberFormat="1" applyFont="1" applyFill="1" applyBorder="1" applyAlignment="1">
      <x:alignment wrapText="1"/>
    </x:xf>
    <x:xf numFmtId="201" fontId="0" fillId="3" borderId="0" xfId="0" applyNumberFormat="1" applyFont="1" applyFill="1" applyBorder="1" applyAlignment="1">
      <x:alignment wrapText="1"/>
    </x:xf>
    <x:xf numFmtId="201" fontId="0" fillId="2" borderId="1" xfId="0" applyNumberFormat="1" applyFont="1" applyFill="1" applyBorder="1" applyAlignment="1">
      <x:alignment wrapText="1"/>
    </x:xf>
    <x:xf numFmtId="201" fontId="0" fillId="3" borderId="1" xfId="0" applyNumberFormat="1" applyFont="1" applyFill="1" applyBorder="1" applyAlignment="1">
      <x:alignment wrapText="1"/>
    </x:xf>
    <x:xf numFmtId="202" fontId="0" fillId="2" borderId="0" xfId="0" applyNumberFormat="1" applyFont="1" applyFill="1" applyBorder="1" applyAlignment="1">
      <x:alignment wrapText="1"/>
    </x:xf>
    <x:xf numFmtId="202" fontId="0" fillId="3" borderId="0" xfId="0" applyNumberFormat="1" applyFont="1" applyFill="1" applyBorder="1" applyAlignment="1">
      <x:alignment wrapText="1"/>
    </x:xf>
    <x:xf numFmtId="202" fontId="0" fillId="2" borderId="1" xfId="0" applyNumberFormat="1" applyFont="1" applyFill="1" applyBorder="1" applyAlignment="1">
      <x:alignment wrapText="1"/>
    </x:xf>
    <x:xf numFmtId="202" fontId="0" fillId="3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2" fillId="6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2" fontId="2" fillId="6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32ce4148a42bc" /><Relationship Type="http://schemas.openxmlformats.org/officeDocument/2006/relationships/theme" Target="/xl/theme/theme1.xml" Id="R43b1b4794bdf4e30" /><Relationship Type="http://schemas.openxmlformats.org/officeDocument/2006/relationships/sharedStrings" Target="/xl/sharedStrings.xml" Id="Rddc54fcc71c4489c" /><Relationship Type="http://schemas.openxmlformats.org/officeDocument/2006/relationships/worksheet" Target="/xl/worksheets/sheet1.xml" Id="R579b02afba2c4f5e" /><Relationship Type="http://schemas.openxmlformats.org/officeDocument/2006/relationships/worksheet" Target="/xl/worksheets/sheet2.xml" Id="R4e195fb4cbfc4c72" /><Relationship Type="http://schemas.openxmlformats.org/officeDocument/2006/relationships/worksheet" Target="/xl/worksheets/sheet3.xml" Id="R2d1d7b1bee424d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3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40" customHeight="1">
      <x:c r="A1" s="24" t="str">
        <x:v>TH NUMISMÁTICA | CALCULADORA DE CUSTOS INTERNACIONAIS</x:v>
      </x:c>
      <x:c r="B1" s="24"/>
      <x:c r="C1" s="24"/>
      <x:c r="D1" s="24"/>
    </x:row>
    <x:row r="2" ht="22" customHeight="1">
      <x:c r="A2" s="25" t="str">
        <x:v>Arquivo extraído do site thnumismatica.com.br | Versão 1.0 | Outubro de 2026</x:v>
      </x:c>
      <x:c r="B2" s="25"/>
      <x:c r="C2" s="25"/>
      <x:c r="D2" s="25"/>
    </x:row>
    <x:row r="3" ht="34" customHeight="1">
      <x:c r="A3" s="26" t="str">
        <x:v>Campos amarelos: entrada. Valores hipotéticos do exemplo não são alíquotas oficiais. Confira o regime aplicável.</x:v>
      </x:c>
      <x:c r="B3" s="26"/>
      <x:c r="C3" s="26"/>
      <x:c r="D3" s="26"/>
    </x:row>
    <x:row r="4" ht="22" customHeight="1">
      <x:c r="A4" s="27" t="str">
        <x:v>ITEM / DESCRIÇÃO</x:v>
      </x:c>
      <x:c r="B4" s="27" t="str">
        <x:v>SIMULAÇÃO 1</x:v>
      </x:c>
      <x:c r="C4" s="27" t="str">
        <x:v>SIMULAÇÃO 2</x:v>
      </x:c>
      <x:c r="D4" s="27" t="str">
        <x:v>EXEMPLO DIDÁTICO</x:v>
      </x:c>
    </x:row>
    <x:row r="5" ht="22" customHeight="1">
      <x:c r="A5" s="28" t="str">
        <x:v>Moeda, autoridade ou referência</x:v>
      </x:c>
      <x:c r="B5" s="29"/>
      <x:c r="C5" s="29"/>
      <x:c r="D5" s="30" t="str">
        <x:v>Bronze romano fictício</x:v>
      </x:c>
    </x:row>
    <x:row r="6" ht="22" customHeight="1">
      <x:c r="A6" s="28" t="str">
        <x:v>Link do lote ou da moeda</x:v>
      </x:c>
      <x:c r="B6" s="29"/>
      <x:c r="C6" s="29"/>
      <x:c r="D6" s="30" t="str">
        <x:v>EXEMPLO SEM LINK COMERCIAL</x:v>
      </x:c>
    </x:row>
    <x:row r="7" ht="22" customHeight="1">
      <x:c r="A7" s="28" t="str">
        <x:v>Moeda estrangeira (EUR / USD etc.)</x:v>
      </x:c>
      <x:c r="B7" s="29"/>
      <x:c r="C7" s="29"/>
      <x:c r="D7" s="30" t="str">
        <x:v>USD</x:v>
      </x:c>
    </x:row>
    <x:row r="8" ht="22" customHeight="1">
      <x:c r="A8" s="28" t="str">
        <x:v>Preço do item / arremate</x:v>
      </x:c>
      <x:c r="B8" s="46"/>
      <x:c r="C8" s="46"/>
      <x:c r="D8" s="47" t="n">
        <x:v>100</x:v>
      </x:c>
    </x:row>
    <x:row r="9" ht="22" customHeight="1">
      <x:c r="A9" s="28" t="str">
        <x:v>Comissão do leilão (%)</x:v>
      </x:c>
      <x:c r="B9" s="42"/>
      <x:c r="C9" s="42"/>
      <x:c r="D9" s="43" t="n">
        <x:v>0.1</x:v>
      </x:c>
    </x:row>
    <x:row r="10" ht="22" customHeight="1">
      <x:c r="A10" s="28" t="str">
        <x:v>Frete internacional</x:v>
      </x:c>
      <x:c r="B10" s="46"/>
      <x:c r="C10" s="46"/>
      <x:c r="D10" s="47" t="n">
        <x:v>20</x:v>
      </x:c>
    </x:row>
    <x:row r="11" ht="22" customHeight="1">
      <x:c r="A11" s="28" t="str">
        <x:v>Seguro contratado</x:v>
      </x:c>
      <x:c r="B11" s="46"/>
      <x:c r="C11" s="46"/>
      <x:c r="D11" s="47" t="n">
        <x:v>0</x:v>
      </x:c>
    </x:row>
    <x:row r="12" ht="22" customHeight="1">
      <x:c r="A12" s="28" t="str">
        <x:v>Câmbio efetivo (R$ por unidade)</x:v>
      </x:c>
      <x:c r="B12" s="46"/>
      <x:c r="C12" s="46"/>
      <x:c r="D12" s="47" t="n">
        <x:v>6</x:v>
      </x:c>
    </x:row>
    <x:row r="13" ht="22" customHeight="1">
      <x:c r="A13" s="28" t="str">
        <x:v>Encargos financeiros (%)</x:v>
      </x:c>
      <x:c r="B13" s="42"/>
      <x:c r="C13" s="42"/>
      <x:c r="D13" s="43" t="n">
        <x:v>0</x:v>
      </x:c>
    </x:row>
    <x:row r="14" ht="22" customHeight="1">
      <x:c r="A14" s="28" t="str">
        <x:v>Imposto de importação hipotético (%)</x:v>
      </x:c>
      <x:c r="B14" s="42"/>
      <x:c r="C14" s="42"/>
      <x:c r="D14" s="43" t="n">
        <x:v>0.6</x:v>
      </x:c>
    </x:row>
    <x:row r="15" ht="22" customHeight="1">
      <x:c r="A15" s="28" t="str">
        <x:v>Desconto sobre II (R$), se aplicável</x:v>
      </x:c>
      <x:c r="B15" s="50"/>
      <x:c r="C15" s="50"/>
      <x:c r="D15" s="51" t="n">
        <x:v>0</x:v>
      </x:c>
    </x:row>
    <x:row r="16" ht="22" customHeight="1">
      <x:c r="A16" s="28" t="str">
        <x:v>ICMS hipotético (%)</x:v>
      </x:c>
      <x:c r="B16" s="42"/>
      <x:c r="C16" s="42"/>
      <x:c r="D16" s="43" t="n">
        <x:v>0.18</x:v>
      </x:c>
    </x:row>
    <x:row r="17" ht="22" customHeight="1">
      <x:c r="A17" s="28" t="str">
        <x:v>Tarifas e despesas adicionais (R$)</x:v>
      </x:c>
      <x:c r="B17" s="50"/>
      <x:c r="C17" s="50"/>
      <x:c r="D17" s="51" t="n">
        <x:v>50</x:v>
      </x:c>
    </x:row>
    <x:row r="18" ht="22" customHeight="1">
      <x:c r="A18" s="28" t="str">
        <x:v>Custo de opção no Brasil (R$)</x:v>
      </x:c>
      <x:c r="B18" s="50"/>
      <x:c r="C18" s="50"/>
      <x:c r="D18" s="51" t="n">
        <x:v>1500</x:v>
      </x:c>
    </x:row>
    <x:row r="19" ht="22" customHeight="1">
      <x:c r="A19" s="28" t="str">
        <x:v>Observações e condições</x:v>
      </x:c>
      <x:c r="B19" s="29"/>
      <x:c r="C19" s="29"/>
      <x:c r="D19" s="30" t="str">
        <x:v>EXCLUSIVAMENTE DIDÁTICO</x:v>
      </x:c>
    </x:row>
    <x:row r="20" ht="22" customHeight="1">
      <x:c r="A20" s="31" t="str">
        <x:v>RESULTADOS CALCULADOS</x:v>
      </x:c>
      <x:c r="B20" s="31"/>
      <x:c r="C20" s="31"/>
      <x:c r="D20" s="31"/>
    </x:row>
    <x:row r="21" ht="22" customHeight="1">
      <x:c r="A21" s="28" t="str">
        <x:v>Comissão estrangeira</x:v>
      </x:c>
      <x:c r="B21" s="58" t="str">
        <x:f>IF(B8="","",B8*B9)</x:f>
      </x:c>
      <x:c r="C21" s="58" t="str">
        <x:f>IF(C8="","",C8*C9)</x:f>
      </x:c>
      <x:c r="D21" s="58" t="n">
        <x:f>IF(D8="","",D8*D9)</x:f>
        <x:v>10</x:v>
      </x:c>
    </x:row>
    <x:row r="22" ht="22" customHeight="1">
      <x:c r="A22" s="28" t="str">
        <x:v>Subtotal estrangeiro (item + comissão + frete + seguro)</x:v>
      </x:c>
      <x:c r="B22" s="58" t="str">
        <x:f>IF(B8="","",SUM(B8,B21,B10,B11))</x:f>
      </x:c>
      <x:c r="C22" s="58" t="str">
        <x:f>IF(C8="","",SUM(C8,C21,C10,C11))</x:f>
      </x:c>
      <x:c r="D22" s="58" t="n">
        <x:f>IF(D8="","",SUM(D8,D21,D10,D11))</x:f>
        <x:v>130</x:v>
      </x:c>
    </x:row>
    <x:row r="23" ht="22" customHeight="1">
      <x:c r="A23" s="28" t="str">
        <x:v>Subtotal convertido para reais</x:v>
      </x:c>
      <x:c r="B23" s="54" t="str">
        <x:f>IF(OR(B22="",B12=""),"",B22*B12)</x:f>
      </x:c>
      <x:c r="C23" s="54" t="str">
        <x:f>IF(OR(C22="",C12=""),"",C22*C12)</x:f>
      </x:c>
      <x:c r="D23" s="54" t="n">
        <x:f>IF(OR(D22="",D12=""),"",D22*D12)</x:f>
        <x:v>780</x:v>
      </x:c>
    </x:row>
    <x:row r="24" ht="22" customHeight="1">
      <x:c r="A24" s="28" t="str">
        <x:v>Despesa financeira estimada</x:v>
      </x:c>
      <x:c r="B24" s="54" t="str">
        <x:f>IF(B23="","",B23*B13)</x:f>
      </x:c>
      <x:c r="C24" s="54" t="str">
        <x:f>IF(C23="","",C23*C13)</x:f>
      </x:c>
      <x:c r="D24" s="54" t="n">
        <x:f>IF(D23="","",D23*D13)</x:f>
        <x:v>0</x:v>
      </x:c>
    </x:row>
    <x:row r="25" ht="22" customHeight="1">
      <x:c r="A25" s="28" t="str">
        <x:v>Imposto de importação simulado</x:v>
      </x:c>
      <x:c r="B25" s="54" t="str">
        <x:f>IF(OR(B23="",B14=""),"",MAX(0,B23*B14-B15))</x:f>
      </x:c>
      <x:c r="C25" s="54" t="str">
        <x:f>IF(OR(C23="",C14=""),"",MAX(0,C23*C14-C15))</x:f>
      </x:c>
      <x:c r="D25" s="54" t="n">
        <x:f>IF(OR(D23="",D14=""),"",MAX(0,D23*D14-D15))</x:f>
        <x:v>468</x:v>
      </x:c>
    </x:row>
    <x:row r="26" ht="22" customHeight="1">
      <x:c r="A26" s="28" t="str">
        <x:v>ICMS simulado por dentro</x:v>
      </x:c>
      <x:c r="B26" s="54" t="str">
        <x:f>IF(OR(B23="",B25="",B16="",B16&gt;=1),"",(B23+B25)/(1-B16)-(B23+B25))</x:f>
      </x:c>
      <x:c r="C26" s="54" t="str">
        <x:f>IF(OR(C23="",C25="",C16="",C16&gt;=1),"",(C23+C25)/(1-C16)-(C23+C25))</x:f>
      </x:c>
      <x:c r="D26" s="54" t="n">
        <x:f>IF(OR(D23="",D25="",D16="",D16&gt;=1),"",(D23+D25)/(1-D16)-(D23+D25))</x:f>
        <x:v>273.95121951219494</x:v>
      </x:c>
    </x:row>
    <x:row r="27" ht="22" customHeight="1">
      <x:c r="A27" s="27" t="str">
        <x:v>TOTAL ESTIMADO EM REAIS</x:v>
      </x:c>
      <x:c r="B27" s="55" t="str">
        <x:f>IF(OR(B23="",B25="",B26=""),"",SUM(B23:B26,B17))</x:f>
      </x:c>
      <x:c r="C27" s="55" t="str">
        <x:f>IF(OR(C23="",C25="",C26=""),"",SUM(C23:C26,C17))</x:f>
      </x:c>
      <x:c r="D27" s="55" t="n">
        <x:f>IF(OR(D23="",D25="",D26=""),"",SUM(D23:D26,D17))</x:f>
        <x:v>1571.951219512195</x:v>
      </x:c>
    </x:row>
    <x:row r="28" ht="22" customHeight="1">
      <x:c r="A28" s="28" t="str">
        <x:v>Sobrecusto ao importar (positivo = opção brasileira mais barata)</x:v>
      </x:c>
      <x:c r="B28" s="54" t="str">
        <x:f>IF(OR(B27="",B18=""),"",B27-B18)</x:f>
      </x:c>
      <x:c r="C28" s="54" t="str">
        <x:f>IF(OR(C27="",C18=""),"",C27-C18)</x:f>
      </x:c>
      <x:c r="D28" s="54" t="n">
        <x:f>IF(OR(D27="",D18=""),"",D27-D18)</x:f>
        <x:v>71.95121951219494</x:v>
      </x:c>
    </x:row>
    <x:row r="29" ht="22" customHeight="1">
      <x:c r="A29" s="28" t="str">
        <x:v>Economia ao importar (positivo = opção estrangeira mais barata)</x:v>
      </x:c>
      <x:c r="B29" s="54" t="str">
        <x:f>IF(OR(B27="",B18=""),"",B18-B27)</x:f>
      </x:c>
      <x:c r="C29" s="54" t="str">
        <x:f>IF(OR(C27="",C18=""),"",C18-C27)</x:f>
      </x:c>
      <x:c r="D29" s="54" t="n">
        <x:f>IF(OR(D27="",D18=""),"",D18-D27)</x:f>
        <x:v>-71.95121951219494</x:v>
      </x:c>
    </x:row>
    <x:row r="30" ht="22" customHeight="1">
      <x:c r="A30" s="32" t="str">
        <x:v>Estado da simulação</x:v>
      </x:c>
      <x:c r="B30" s="32" t="str">
        <x:f>IF(B8="","PREENCHA DADOS",IF(OR(B12="",B14="",B16=""),"FALTAM CÂMBIO OU ALÍQUOTAS","SIMULAÇÃO, NÃO GUIA TRIBUTÁRIO"))</x:f>
        <x:v>PREENCHA DADOS</x:v>
      </x:c>
      <x:c r="C30" s="32" t="str">
        <x:f>IF(C8="","PREENCHA DADOS",IF(OR(C12="",C14="",C16=""),"FALTAM CÂMBIO OU ALÍQUOTAS","SIMULAÇÃO, NÃO GUIA TRIBUTÁRIO"))</x:f>
        <x:v>PREENCHA DADOS</x:v>
      </x:c>
      <x:c r="D30" s="32" t="str">
        <x:f>IF(D8="","PREENCHA DADOS",IF(OR(D12="",D14="",D16=""),"FALTAM CÂMBIO OU ALÍQUOTAS","SIMULAÇÃO, NÃO GUIA TRIBUTÁRIO"))</x:f>
        <x:v>SIMULAÇÃO, NÃO GUIA TRIBUTÁRIO</x:v>
      </x:c>
    </x:row>
    <x:row r="31" ht="22" customHeight="1">
      <x:c r="A31" s="28" t="str">
        <x:v>Origem: thnumismatica.com.br</x:v>
      </x:c>
      <x:c r="B31" s="28"/>
      <x:c r="C31" s="28"/>
      <x:c r="D31" s="28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5" customHeight="1">
      <x:c r="A1" s="24" t="str">
        <x:v>LEIA ANTES DE UTILIZAR | TH NUMISMÁTICA</x:v>
      </x:c>
      <x:c r="B1" s="24"/>
      <x:c r="C1" s="24"/>
      <x:c r="D1" s="24"/>
      <x:c r="E1" s="24"/>
    </x:row>
    <x:row r="2" ht="35" customHeight="1">
      <x:c r="A2" s="28"/>
      <x:c r="B2" s="28"/>
      <x:c r="C2" s="28"/>
      <x:c r="D2" s="28"/>
      <x:c r="E2" s="28"/>
    </x:row>
    <x:row r="3" ht="35" customHeight="1">
      <x:c r="A3" s="60" t="str">
        <x:v>1. FINALIDADE</x:v>
      </x:c>
      <x:c r="B3" s="32" t="str">
        <x:v>Comparar desembolsos estimados na compra de moedas antigas no exterior e no Brasil.</x:v>
      </x:c>
      <x:c r="C3" s="32"/>
      <x:c r="D3" s="32"/>
      <x:c r="E3" s="32"/>
    </x:row>
    <x:row r="4" ht="35" customHeight="1">
      <x:c r="A4" s="61" t="str">
        <x:v>2. USO</x:v>
      </x:c>
      <x:c r="B4" s="28" t="str">
        <x:v>Preencha as colunas amarelas B e C no Simulador; a coluna D contém um exemplo exclusivamente fictício.</x:v>
      </x:c>
      <x:c r="C4" s="28"/>
      <x:c r="D4" s="28"/>
      <x:c r="E4" s="28"/>
    </x:row>
    <x:row r="5" ht="35" customHeight="1">
      <x:c r="A5" s="60" t="str">
        <x:v>3. CAMPOS OBRIGATÓRIOS</x:v>
      </x:c>
      <x:c r="B5" s="32" t="str">
        <x:v>Informe preço, câmbio e, após conferência oficial, alíquotas de II e ICMS. Se forem legitimamente zero, digite 0.</x:v>
      </x:c>
      <x:c r="C5" s="32"/>
      <x:c r="D5" s="32"/>
      <x:c r="E5" s="32"/>
    </x:row>
    <x:row r="6" ht="35" customHeight="1">
      <x:c r="A6" s="61" t="str">
        <x:v>4. PROVISÓRIO</x:v>
      </x:c>
      <x:c r="B6" s="28" t="str">
        <x:v>Sem alíquotas confirmadas, o total permanece vazio; nunca trate campo vazio como isenção.</x:v>
      </x:c>
      <x:c r="C6" s="28"/>
      <x:c r="D6" s="28"/>
      <x:c r="E6" s="28"/>
    </x:row>
    <x:row r="7" ht="35" customHeight="1">
      <x:c r="A7" s="60" t="str">
        <x:v>5. BASE SIMPLIFICADA</x:v>
      </x:c>
      <x:c r="B7" s="32" t="str">
        <x:v>Comissão sobre item; soma de frete e seguro; conversão em reais; II; ICMS por dentro; tarifa adicional.</x:v>
      </x:c>
      <x:c r="C7" s="32"/>
      <x:c r="D7" s="32"/>
      <x:c r="E7" s="32"/>
    </x:row>
    <x:row r="8" ht="35" customHeight="1">
      <x:c r="A8" s="61" t="str">
        <x:v>6. NÃO É CALCULADORA OFICIAL</x:v>
      </x:c>
      <x:c r="B8" s="28" t="str">
        <x:v>Os regimes e a base efetiva podem divergir. A versão de 2026 da Receita contempla regras próprias para PRC.</x:v>
      </x:c>
      <x:c r="C8" s="28"/>
      <x:c r="D8" s="28"/>
      <x:c r="E8" s="28"/>
    </x:row>
    <x:row r="9" ht="35" customHeight="1">
      <x:c r="A9" s="60" t="str">
        <x:v>7. EXIGÊNCIAS CULTURAIS</x:v>
      </x:c>
      <x:c r="B9" s="32" t="str">
        <x:v>Confirme legislação de exportação no país de origem e condições de importação de bens culturais.</x:v>
      </x:c>
      <x:c r="C9" s="32"/>
      <x:c r="D9" s="32"/>
      <x:c r="E9" s="32"/>
    </x:row>
    <x:row r="10" ht="35" customHeight="1">
      <x:c r="A10" s="61" t="str">
        <x:v>8. COMPARABILIDADE</x:v>
      </x:c>
      <x:c r="B10" s="28" t="str">
        <x:v>Duas moedas do mesmo imperador não são necessariamente equivalentes em tipo, conservação ou procedência.</x:v>
      </x:c>
      <x:c r="C10" s="28"/>
      <x:c r="D10" s="28"/>
      <x:c r="E10" s="28"/>
    </x:row>
    <x:row r="11" ht="35" customHeight="1">
      <x:c r="A11" s="60" t="str">
        <x:v>9. ORIGEM</x:v>
      </x:c>
      <x:c r="B11" s="32" t="str">
        <x:v>Arquivo extraído do site thnumismatica.com.br. Conheça moedas e artigos no site.</x:v>
      </x:c>
      <x:c r="C11" s="32"/>
      <x:c r="D11" s="32"/>
      <x:c r="E11" s="32"/>
    </x:row>
    <x:row r="12" ht="35" customHeight="1">
      <x:c r="A12" s="61" t="str">
        <x:v>10. REFERÊNCIA</x:v>
      </x:c>
      <x:c r="B12" s="28" t="str">
        <x:v>Consulte a aba Fontes e alertas e a calculadora oficial da Receita Federal.</x:v>
      </x:c>
      <x:c r="C12" s="28"/>
      <x:c r="D12" s="28"/>
      <x:c r="E12" s="28"/>
    </x:row>
    <x:row r="13" ht="35" customHeight="1">
      <x:c r="A13" s="28"/>
      <x:c r="B13" s="28"/>
      <x:c r="C13" s="28"/>
      <x:c r="D13" s="28"/>
      <x:c r="E13" s="28"/>
    </x:row>
    <x:row r="14" ht="35" customHeight="1">
      <x:c r="A14" s="28"/>
      <x:c r="B14" s="28"/>
      <x:c r="C14" s="28"/>
      <x:c r="D14" s="28"/>
      <x:c r="E14" s="28"/>
    </x:row>
    <x:row r="15" ht="35" customHeight="1">
      <x:c r="A15" s="28"/>
      <x:c r="B15" s="28"/>
      <x:c r="C15" s="28"/>
      <x:c r="D15" s="28"/>
      <x:c r="E15" s="28"/>
    </x:row>
  </x:sheetData>
  <x:mergeCells>
    <x:mergeCell ref="A1:E1"/>
    <x:mergeCell ref="B3:E3"/>
    <x:mergeCell ref="B4:E4"/>
    <x:mergeCell ref="B5:E5"/>
    <x:mergeCell ref="B6:E6"/>
    <x:mergeCell ref="B7:E7"/>
    <x:mergeCell ref="B8:E8"/>
    <x:mergeCell ref="B9:E9"/>
    <x:mergeCell ref="B10:E10"/>
    <x:mergeCell ref="B11:E11"/>
    <x:mergeCell ref="B12:E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00" hidden="0" customWidth="1"/>
    <x:col min="3" max="3" width="43" hidden="0" customWidth="1"/>
  </x:cols>
  <x:sheetData>
    <x:row r="1" ht="35" customHeight="1">
      <x:c r="A1" s="24" t="str">
        <x:v>FONTES OFICIAIS E ALERTAS</x:v>
      </x:c>
      <x:c r="B1" s="24"/>
      <x:c r="C1" s="24"/>
    </x:row>
    <x:row r="2">
      <x:c r="A2" s="28"/>
      <x:c r="B2" s="28"/>
      <x:c r="C2" s="28"/>
    </x:row>
    <x:row r="3" ht="40" customHeight="1">
      <x:c r="A3" s="32" t="str">
        <x:v>Receita Federal | Tributação</x:v>
      </x:c>
      <x:c r="B3" s="32" t="str">
        <x:v>https://www.gov.br/receitafederal/pt-br/assuntos/aduana-e-comercio-exterior/manuais/remessas-postal-e-expressa/topicos/tributacao</x:v>
      </x:c>
      <x:c r="C3" s="32" t="str">
        <x:v>Confira regras vigentes, regime e bases</x:v>
      </x:c>
    </x:row>
    <x:row r="4" ht="40" customHeight="1">
      <x:c r="A4" s="28" t="str">
        <x:v>Receita Federal | Calculadora de tributos</x:v>
      </x:c>
      <x:c r="B4" s="28" t="str">
        <x:v>https://www.gov.br/receitafederal/pt-br/assuntos/aduana-e-comercio-exterior/manuais/remessas-postal-e-expressa/calculadora-de-impostos-portal-aduana-e-comercio-exterior</x:v>
      </x:c>
      <x:c r="C4" s="28" t="str">
        <x:v>Referência oficial de simulação</x:v>
      </x:c>
    </x:row>
    <x:row r="5" ht="40" customHeight="1">
      <x:c r="A5" s="32" t="str">
        <x:v>Receita Federal | Regras desde maio/2026</x:v>
      </x:c>
      <x:c r="B5" s="32" t="str">
        <x:v>https://www.gov.br/receitafederal/pt-br/assuntos/aduana-e-comercio-exterior/manuais/remessas-postal-e-expressa/regras-futuras</x:v>
      </x:c>
      <x:c r="C5" s="32" t="str">
        <x:v>Regras podem ser alteradas</x:v>
      </x:c>
    </x:row>
    <x:row r="6" ht="40" customHeight="1">
      <x:c r="A6" s="28" t="str">
        <x:v>TH Numismática | Site</x:v>
      </x:c>
      <x:c r="B6" s="28" t="str">
        <x:v>https://thnumismatica.com.br</x:v>
      </x:c>
      <x:c r="C6" s="28" t="str">
        <x:v>Consulte o catálogo e materiais educativos</x:v>
      </x:c>
    </x:row>
    <x:row r="7" ht="40" customHeight="1">
      <x:c r="A7" s="32" t="str">
        <x:v>Observação jurídica</x:v>
      </x:c>
      <x:c r="B7" s="32" t="str">
        <x:v>Verificar restrições locais de exportação e entrada de bens culturais</x:v>
      </x:c>
      <x:c r="C7" s="32" t="str">
        <x:v>Esta planilha não determina autorização de trânsito</x:v>
      </x:c>
    </x:row>
    <x:row r="8" ht="40" customHeight="1">
      <x:c r="A8" s="28" t="str">
        <x:v>Aviso de responsabilidade</x:v>
      </x:c>
      <x:c r="B8" s="28" t="str">
        <x:v>Taxas e comissões são fornecidas pelo usuário</x:v>
      </x:c>
      <x:c r="C8" s="28" t="str">
        <x:v>Nunca utilizar como documento aduaneiro</x:v>
      </x:c>
    </x:row>
    <x:row r="9">
      <x:c r="A9" s="28"/>
      <x:c r="B9" s="28"/>
      <x:c r="C9" s="28"/>
    </x:row>
  </x:sheetData>
  <x:mergeCells>
    <x:mergeCell ref="A1:C1"/>
  </x:mergeCells>
  <x:pageMargins left="0.7" right="0.7" top="0.75" bottom="0.75" header="0.3" footer="0.3"/>
</x:worksheet>
</file>